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Styles.xml" ContentType="application/vnd.ms-excel.richstyles+xml"/>
  <Override PartName="/xl/richData/rdsupportingpropertybagstructure.xml" ContentType="application/vnd.ms-excel.rdsupportingpropertybagstructure+xml"/>
  <Override PartName="/xl/richData/rdsupportingpropertybag.xml" ContentType="application/vnd.ms-excel.rdsupportingpropertybag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pa\Desktop\"/>
    </mc:Choice>
  </mc:AlternateContent>
  <xr:revisionPtr revIDLastSave="0" documentId="13_ncr:1_{4A6D1F37-317F-4B45-802B-BA576C0AEB9B}" xr6:coauthVersionLast="47" xr6:coauthVersionMax="47" xr10:uidLastSave="{00000000-0000-0000-0000-000000000000}"/>
  <bookViews>
    <workbookView xWindow="-120" yWindow="-120" windowWidth="29040" windowHeight="15840" xr2:uid="{2B6A1D00-05E0-45C0-A697-9FBF1AAFBD1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C42" i="1"/>
  <c r="E42" i="1" s="1"/>
  <c r="C41" i="1"/>
  <c r="E41" i="1" s="1"/>
  <c r="C40" i="1"/>
  <c r="E40" i="1" s="1"/>
  <c r="C39" i="1"/>
  <c r="E39" i="1" s="1"/>
  <c r="C38" i="1"/>
  <c r="E38" i="1" s="1"/>
  <c r="C37" i="1"/>
  <c r="E37" i="1" s="1"/>
  <c r="C36" i="1"/>
  <c r="E36" i="1" s="1"/>
  <c r="C35" i="1"/>
  <c r="E35" i="1" s="1"/>
  <c r="C34" i="1"/>
  <c r="E34" i="1" s="1"/>
  <c r="C33" i="1"/>
  <c r="E33" i="1" s="1"/>
  <c r="C32" i="1"/>
  <c r="E32" i="1" s="1"/>
  <c r="C31" i="1"/>
  <c r="E31" i="1" s="1"/>
  <c r="C30" i="1"/>
  <c r="E30" i="1" s="1"/>
  <c r="C21" i="1"/>
  <c r="E21" i="1" s="1"/>
  <c r="F21" i="1" s="1"/>
  <c r="J21" i="1" l="1"/>
  <c r="B14" i="1" s="1"/>
  <c r="H21" i="1"/>
  <c r="B9" i="1" l="1"/>
  <c r="B11" i="1" s="1"/>
  <c r="B16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3">
    <bk>
      <extLst>
        <ext uri="{3e2802c4-a4d2-4d8b-9148-e3be6c30e623}">
          <xlrd:rvb i="1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5"/>
        </ext>
      </extLst>
    </bk>
  </futureMetadata>
  <valueMetadata count="13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</valueMetadata>
</metadata>
</file>

<file path=xl/sharedStrings.xml><?xml version="1.0" encoding="utf-8"?>
<sst xmlns="http://schemas.openxmlformats.org/spreadsheetml/2006/main" count="45" uniqueCount="41">
  <si>
    <t>Warenwert in EUR</t>
  </si>
  <si>
    <t>Kosten (zB Transport) in EUR</t>
  </si>
  <si>
    <t xml:space="preserve"> +10 % imag. Gewinn</t>
  </si>
  <si>
    <t>Währung</t>
  </si>
  <si>
    <t>Vers.Summe</t>
  </si>
  <si>
    <t>Vers.Summe 
in EUR</t>
  </si>
  <si>
    <t>Prämien
satz ‰</t>
  </si>
  <si>
    <t>Bruttoprämie Kunde in EUR</t>
  </si>
  <si>
    <t>Bruttoprämie BL in EUR</t>
  </si>
  <si>
    <t>EUR</t>
  </si>
  <si>
    <t>Berechnungstool für die Standard-Transportversicherung (2,25 % vom Versicherungswert)</t>
  </si>
  <si>
    <t>Berechnung</t>
  </si>
  <si>
    <t>Ergebnis</t>
  </si>
  <si>
    <t>Fremdwährung</t>
  </si>
  <si>
    <t>Wert Fremdwährung</t>
  </si>
  <si>
    <t>US Dollar</t>
  </si>
  <si>
    <t>Japanischer Yen</t>
  </si>
  <si>
    <t>Tschechische Krone</t>
  </si>
  <si>
    <t>Britisches Pfund</t>
  </si>
  <si>
    <t>Hongkong Dollar</t>
  </si>
  <si>
    <t>Kroatische Kuna</t>
  </si>
  <si>
    <t>Ungarische Forint</t>
  </si>
  <si>
    <t>Norwegische Krone</t>
  </si>
  <si>
    <t>Polnische Zloty</t>
  </si>
  <si>
    <t>Serbische Dinar</t>
  </si>
  <si>
    <t>Russische Rubel</t>
  </si>
  <si>
    <t>Schwedische Krone</t>
  </si>
  <si>
    <t>Türkische Lire</t>
  </si>
  <si>
    <t>Währungsrechner für Fremdwährungen</t>
  </si>
  <si>
    <t>(bitte vorher im Register "Daten" auf "Alle aktualisieren" klicken)</t>
  </si>
  <si>
    <t>Verrechnung Kunde</t>
  </si>
  <si>
    <t>Mindestprämie für den Kunden</t>
  </si>
  <si>
    <t>Kosten für ein Zertifikat</t>
  </si>
  <si>
    <t>Kosten Versicherung</t>
  </si>
  <si>
    <t>Kosten Zertifikat</t>
  </si>
  <si>
    <t>interne Verrechnung</t>
  </si>
  <si>
    <t>Kosten Berger</t>
  </si>
  <si>
    <t>Ergebnis/Gewinn</t>
  </si>
  <si>
    <t>Gesamtkosten</t>
  </si>
  <si>
    <t>Zertifikat JA/NEIN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</si>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</sst>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[$€-2]\ * #,##0.00_);_([$€-2]\ * \(#,##0.00\);_([$€-2]\ * &quot;-&quot;??_);_(@_)"/>
    <numFmt numFmtId="165" formatCode="_([$€-2]\ * #,##0.000000_);_([$€-2]\ * \(#,##0.000000\);_([$€-2]\ * &quot;-&quot;??_);_(@_)"/>
    <numFmt numFmtId="166" formatCode="_-[$€-2]\ * #,##0.00_-;\-[$€-2]\ * #,##0.00_-;_-[$€-2]\ * &quot;-&quot;??_-;_-@_-"/>
    <numFmt numFmtId="167" formatCode="&quot;€&quot;\ #,##0.00"/>
  </numFmts>
  <fonts count="1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8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/>
    </xf>
    <xf numFmtId="0" fontId="5" fillId="0" borderId="0" xfId="0" applyFont="1"/>
    <xf numFmtId="0" fontId="6" fillId="0" borderId="3" xfId="0" applyFont="1" applyBorder="1" applyAlignment="1">
      <alignment horizontal="center"/>
    </xf>
    <xf numFmtId="0" fontId="5" fillId="0" borderId="1" xfId="0" applyFont="1" applyBorder="1"/>
    <xf numFmtId="0" fontId="0" fillId="0" borderId="4" xfId="0" applyBorder="1" applyAlignment="1">
      <alignment horizontal="center"/>
    </xf>
    <xf numFmtId="0" fontId="0" fillId="0" borderId="1" xfId="0" applyBorder="1"/>
    <xf numFmtId="165" fontId="0" fillId="0" borderId="2" xfId="0" applyNumberFormat="1" applyBorder="1"/>
    <xf numFmtId="166" fontId="0" fillId="0" borderId="4" xfId="0" applyNumberFormat="1" applyBorder="1"/>
    <xf numFmtId="164" fontId="0" fillId="0" borderId="2" xfId="0" applyNumberFormat="1" applyBorder="1"/>
    <xf numFmtId="166" fontId="0" fillId="0" borderId="8" xfId="0" applyNumberFormat="1" applyBorder="1"/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2" fontId="3" fillId="0" borderId="1" xfId="0" applyNumberFormat="1" applyFont="1" applyBorder="1"/>
    <xf numFmtId="49" fontId="1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167" fontId="3" fillId="0" borderId="1" xfId="0" applyNumberFormat="1" applyFont="1" applyFill="1" applyBorder="1"/>
    <xf numFmtId="49" fontId="1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right"/>
    </xf>
    <xf numFmtId="0" fontId="8" fillId="0" borderId="0" xfId="0" applyFont="1"/>
    <xf numFmtId="0" fontId="10" fillId="0" borderId="0" xfId="0" applyFont="1"/>
    <xf numFmtId="167" fontId="8" fillId="0" borderId="0" xfId="0" applyNumberFormat="1" applyFont="1"/>
    <xf numFmtId="167" fontId="4" fillId="3" borderId="1" xfId="0" applyNumberFormat="1" applyFont="1" applyFill="1" applyBorder="1" applyAlignment="1">
      <alignment horizontal="right"/>
    </xf>
    <xf numFmtId="0" fontId="11" fillId="0" borderId="0" xfId="0" applyFont="1"/>
    <xf numFmtId="0" fontId="0" fillId="0" borderId="0" xfId="0" applyFill="1" applyBorder="1"/>
    <xf numFmtId="167" fontId="0" fillId="0" borderId="0" xfId="0" applyNumberFormat="1" applyFill="1" applyBorder="1"/>
    <xf numFmtId="0" fontId="12" fillId="0" borderId="0" xfId="0" applyFont="1"/>
    <xf numFmtId="167" fontId="12" fillId="0" borderId="0" xfId="0" applyNumberFormat="1" applyFont="1"/>
    <xf numFmtId="0" fontId="12" fillId="2" borderId="10" xfId="0" applyFont="1" applyFill="1" applyBorder="1"/>
    <xf numFmtId="167" fontId="12" fillId="2" borderId="11" xfId="0" applyNumberFormat="1" applyFont="1" applyFill="1" applyBorder="1"/>
    <xf numFmtId="0" fontId="12" fillId="2" borderId="12" xfId="0" applyFont="1" applyFill="1" applyBorder="1"/>
    <xf numFmtId="167" fontId="12" fillId="2" borderId="13" xfId="0" applyNumberFormat="1" applyFont="1" applyFill="1" applyBorder="1"/>
    <xf numFmtId="0" fontId="12" fillId="3" borderId="16" xfId="0" applyFont="1" applyFill="1" applyBorder="1"/>
    <xf numFmtId="167" fontId="12" fillId="3" borderId="17" xfId="0" applyNumberFormat="1" applyFont="1" applyFill="1" applyBorder="1"/>
    <xf numFmtId="0" fontId="6" fillId="4" borderId="16" xfId="0" applyFont="1" applyFill="1" applyBorder="1"/>
    <xf numFmtId="167" fontId="12" fillId="4" borderId="17" xfId="0" applyNumberFormat="1" applyFont="1" applyFill="1" applyBorder="1"/>
    <xf numFmtId="0" fontId="6" fillId="2" borderId="9" xfId="0" applyFont="1" applyFill="1" applyBorder="1"/>
    <xf numFmtId="0" fontId="12" fillId="0" borderId="0" xfId="0" applyFont="1" applyFill="1"/>
    <xf numFmtId="0" fontId="6" fillId="2" borderId="14" xfId="0" applyFont="1" applyFill="1" applyBorder="1"/>
    <xf numFmtId="167" fontId="6" fillId="2" borderId="15" xfId="0" applyNumberFormat="1" applyFont="1" applyFill="1" applyBorder="1"/>
    <xf numFmtId="0" fontId="6" fillId="3" borderId="9" xfId="0" applyFont="1" applyFill="1" applyBorder="1"/>
    <xf numFmtId="2" fontId="12" fillId="0" borderId="0" xfId="0" applyNumberFormat="1" applyFont="1" applyFill="1"/>
    <xf numFmtId="2" fontId="3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4" fontId="0" fillId="5" borderId="6" xfId="0" applyNumberFormat="1" applyFill="1" applyBorder="1"/>
    <xf numFmtId="4" fontId="0" fillId="5" borderId="7" xfId="0" applyNumberFormat="1" applyFill="1" applyBorder="1"/>
    <xf numFmtId="0" fontId="6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ichStyles" Target="richData/richStyl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12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11" Type="http://schemas.microsoft.com/office/2017/06/relationships/rdRichValueTypes" Target="richData/rdRichValueTypes.xml"/><Relationship Id="rId5" Type="http://schemas.openxmlformats.org/officeDocument/2006/relationships/sheetMetadata" Target="metadata.xml"/><Relationship Id="rId10" Type="http://schemas.microsoft.com/office/2017/06/relationships/rdSupportingPropertyBag" Target="richData/rdsupportingpropertybag.xml"/><Relationship Id="rId4" Type="http://schemas.openxmlformats.org/officeDocument/2006/relationships/sharedStrings" Target="sharedStrings.xml"/><Relationship Id="rId9" Type="http://schemas.microsoft.com/office/2017/06/relationships/rdSupportingPropertyBagStructure" Target="richData/rdsupportingpropertybagstructure.xml"/></Relationships>
</file>

<file path=xl/richData/rdRichValueTypes.xml><?xml version="1.0" encoding="utf-8"?>
<rvTypesInfo xmlns="http://schemas.microsoft.com/office/spreadsheetml/2017/richdata2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  <types>
    <type name="_linkedentity">
      <keyFlags>
        <key name="%cvi">
          <flag name="ShowInCardView" value="0"/>
          <flag name="ShowInDotNotation" value="0"/>
          <flag name="ShowInAutoComplete" value="0"/>
          <flag name="ExcludeFromCalcComparison" value="1"/>
        </key>
      </keyFlags>
    </type>
    <type name="_linkedentitycore">
      <keyFlags>
        <key name="%EntityServiceId">
          <flag name="ShowInCardView" value="0"/>
          <flag name="ShowInDotNotation" value="0"/>
          <flag name="ShowInAutoComplete" value="0"/>
        </key>
        <key name="%EntitySubDomainId">
          <flag name="ShowInCardView" value="0"/>
          <flag name="ShowInDotNotation" value="0"/>
          <flag name="ShowInAutoComplete" value="0"/>
        </key>
        <key name="%EntityCulture">
          <flag name="ShowInCardView" value="0"/>
          <flag name="ShowInDotNotation" value="0"/>
          <flag name="ShowInAutoComplete" value="0"/>
        </key>
        <key name="%EntityId">
          <flag name="ShowInCardView" value="0"/>
          <flag name="ShowInDotNotation" value="0"/>
          <flag name="ShowInAutoComplete" value="0"/>
        </key>
        <key name="%IsRefreshable">
          <flag name="ShowInCardView" value="0"/>
          <flag name="ShowInAutoComplete" value="0"/>
          <flag name="ExcludeFromCalcComparison" value="1"/>
        </key>
        <key name="%ProviderInfo">
          <flag name="ShowInCardView" value="0"/>
          <flag name="ShowInDotNotation" value="0"/>
          <flag name="ShowInAutoComplete" value="0"/>
        </key>
        <key name="%DataProviderExternalLinkLogo">
          <flag name="ShowInCardView" value="0"/>
          <flag name="ShowInDotNotation" value="0"/>
          <flag name="ShowInAutoComplete" value="0"/>
        </key>
        <key name="%DataProviderExternalLink">
          <flag name="ShowInCardView" value="0"/>
          <flag name="ShowInDotNotation" value="0"/>
          <flag name="ShowInAutoComplete" value="0"/>
        </key>
        <key name="%OutdatedReason">
          <flag name="ShowInCardView" value="0"/>
          <flag name="ShowInDotNotation" value="0"/>
          <flag name="ShowInAutoComplete" value="0"/>
          <flag name="ExcludeFromCalcComparison" value="1"/>
        </key>
      </keyFlags>
    </type>
  </types>
</rvTypesInfo>
</file>

<file path=xl/richData/rdrichvalue.xml><?xml version="1.0" encoding="utf-8"?>
<rvData xmlns="http://schemas.microsoft.com/office/spreadsheetml/2017/richdata" count="26">
  <rv s="0">
    <v>en-US</v>
    <v>avyn9c</v>
    <v>268435456</v>
    <v>1</v>
    <v>Powered by Refinitiv</v>
    <v>0</v>
    <v>USD/EUR</v>
    <v>2</v>
    <v>3</v>
    <v>Finance</v>
    <v>4</v>
    <v>0.86170000000000002</v>
    <v>0.80969999999999998</v>
    <v>-5.9999999999999995E-4</v>
    <v>-7.0360000000000008E-4</v>
    <v>EUR</v>
    <v>USD</v>
    <v>0.85350000000000004</v>
    <v>Currency Pair</v>
    <v>44461.407256944447</v>
    <v>0.85189999999999999</v>
    <v>US Dollar/Euro FX Cross Rate</v>
    <v>0.85270000000000001</v>
    <v>0.85270000000000001</v>
    <v>0.85209999999999997</v>
    <v>USDEUR</v>
    <v>USD/EUR</v>
  </rv>
  <rv s="1">
    <v>0</v>
  </rv>
  <rv s="0">
    <v>en-US</v>
    <v>ave1m7</v>
    <v>268435456</v>
    <v>1</v>
    <v>Powered by Refinitiv</v>
    <v>0</v>
    <v>JPY/EUR</v>
    <v>2</v>
    <v>3</v>
    <v>Finance</v>
    <v>4</v>
    <v>8.2220000000000001E-3</v>
    <v>7.4520000000000003E-3</v>
    <v>-2.3E-5</v>
    <v>-2.9459999999999998E-3</v>
    <v>EUR</v>
    <v>JPY</v>
    <v>7.816E-3</v>
    <v>Currency Pair</v>
    <v>44461.415497685186</v>
    <v>7.7790000000000003E-3</v>
    <v>Japanese Yen/Euro FX Cross Rate</v>
    <v>7.8050000000000003E-3</v>
    <v>7.8059999999999996E-3</v>
    <v>7.783E-3</v>
    <v>JPYEUR</v>
    <v>JPY/EUR</v>
  </rv>
  <rv s="1">
    <v>2</v>
  </rv>
  <rv s="0">
    <v>en-US</v>
    <v>av6qu2</v>
    <v>268435456</v>
    <v>1</v>
    <v>Powered by Refinitiv</v>
    <v>0</v>
    <v>CZK/EUR</v>
    <v>2</v>
    <v>3</v>
    <v>Finance</v>
    <v>4</v>
    <v>3.9600000000000003E-2</v>
    <v>3.6339999999999997E-2</v>
    <v>4.0000000000000003E-5</v>
    <v>1.0169999999999999E-3</v>
    <v>EUR</v>
    <v>CZK</v>
    <v>3.9379999999999998E-2</v>
    <v>Currency Pair</v>
    <v>44461.415497685186</v>
    <v>3.934E-2</v>
    <v>Czech Koruna/Euro FX Cross Rate</v>
    <v>3.9329999999999997E-2</v>
    <v>3.9329999999999997E-2</v>
    <v>3.9370000000000002E-2</v>
    <v>CZKEUR</v>
    <v>CZK/EUR</v>
  </rv>
  <rv s="1">
    <v>4</v>
  </rv>
  <rv s="0">
    <v>en-US</v>
    <v>avycmw</v>
    <v>268435456</v>
    <v>1</v>
    <v>Powered by Refinitiv</v>
    <v>0</v>
    <v>GBP/EUR</v>
    <v>2</v>
    <v>3</v>
    <v>Finance</v>
    <v>4</v>
    <v>1.1833</v>
    <v>1.083</v>
    <v>-2.5000000000000001E-3</v>
    <v>-2.1460000000000003E-3</v>
    <v>EUR</v>
    <v>GBP</v>
    <v>1.1662999999999999</v>
    <v>Currency Pair</v>
    <v>44461.415486111109</v>
    <v>1.1617</v>
    <v>UK Pound Sterling/Euro FX Cross Rate</v>
    <v>1.1645000000000001</v>
    <v>1.1647000000000001</v>
    <v>1.1621999999999999</v>
    <v>GBPEUR</v>
    <v>GBP/EUR</v>
  </rv>
  <rv s="1">
    <v>6</v>
  </rv>
  <rv s="0">
    <v>en-US</v>
    <v>avblpr</v>
    <v>268435456</v>
    <v>1</v>
    <v>Powered by Refinitiv</v>
    <v>0</v>
    <v>HKD/EUR</v>
    <v>2</v>
    <v>3</v>
    <v>Finance</v>
    <v>4</v>
    <v>0.11119999999999999</v>
    <v>0.10440000000000001</v>
    <v>-3.8999999999999999E-5</v>
    <v>-3.5610000000000004E-4</v>
    <v>EUR</v>
    <v>HKD</v>
    <v>0.1096</v>
    <v>Currency Pair</v>
    <v>44461.414131944446</v>
    <v>0.1094</v>
    <v>Hong Kong Dollar/Euro FX Cross Rate</v>
    <v>0.1095</v>
    <v>0.1095</v>
    <v>0.1095</v>
    <v>HKDEUR</v>
    <v>HKD/EUR</v>
  </rv>
  <rv s="1">
    <v>8</v>
  </rv>
  <rv s="0">
    <v>en-US</v>
    <v>av6g8m</v>
    <v>268435456</v>
    <v>1</v>
    <v>Powered by Refinitiv</v>
    <v>0</v>
    <v>HRK/EUR</v>
    <v>2</v>
    <v>3</v>
    <v>Finance</v>
    <v>4</v>
    <v>0.13389999999999999</v>
    <v>0.1313</v>
    <v>1E-4</v>
    <v>7.5020000000000002E-4</v>
    <v>EUR</v>
    <v>HRK</v>
    <v>0.13339999999999999</v>
    <v>Currency Pair</v>
    <v>44461.415509259263</v>
    <v>0.13320000000000001</v>
    <v>Croatian Kuna/Euro FX Cross Rate</v>
    <v>0.1333</v>
    <v>0.1333</v>
    <v>0.13339999999999999</v>
    <v>HRKEUR</v>
    <v>HRK/EUR</v>
  </rv>
  <rv s="1">
    <v>10</v>
  </rv>
  <rv s="0">
    <v>en-US</v>
    <v>avbwc7</v>
    <v>268435456</v>
    <v>1</v>
    <v>Powered by Refinitiv</v>
    <v>0</v>
    <v>HUF/EUR</v>
    <v>2</v>
    <v>3</v>
    <v>Finance</v>
    <v>4</v>
    <v>2.898E-3</v>
    <v>2.7049999999999999E-3</v>
    <v>-1.5E-5</v>
    <v>-5.2949999999999994E-3</v>
    <v>EUR</v>
    <v>HUF</v>
    <v>2.836E-3</v>
    <v>Currency Pair</v>
    <v>44461.415486111109</v>
    <v>2.8180000000000002E-3</v>
    <v>Hungarian Forint/Euro FX Cross Rate</v>
    <v>2.833E-3</v>
    <v>2.833E-3</v>
    <v>2.8180000000000002E-3</v>
    <v>HUFEUR</v>
    <v>HUF/EUR</v>
  </rv>
  <rv s="1">
    <v>12</v>
  </rv>
  <rv s="0">
    <v>en-US</v>
    <v>avnflh</v>
    <v>268435456</v>
    <v>1</v>
    <v>Powered by Refinitiv</v>
    <v>0</v>
    <v>NOK/EUR</v>
    <v>2</v>
    <v>3</v>
    <v>Finance</v>
    <v>4</v>
    <v>0.10100000000000001</v>
    <v>8.9099999999999999E-2</v>
    <v>2.9999999999999997E-4</v>
    <v>3.055E-3</v>
    <v>EUR</v>
    <v>NOK</v>
    <v>9.8599999999999993E-2</v>
    <v>Currency Pair</v>
    <v>44461.415486111109</v>
    <v>9.8199999999999996E-2</v>
    <v>Norwegian Krone/Euro FX Cross Rate</v>
    <v>9.8199999999999996E-2</v>
    <v>9.8199999999999996E-2</v>
    <v>9.8500000000000004E-2</v>
    <v>NOKEUR</v>
    <v>NOK/EUR</v>
  </rv>
  <rv s="1">
    <v>14</v>
  </rv>
  <rv s="0">
    <v>en-US</v>
    <v>avpuhw</v>
    <v>268435456</v>
    <v>1</v>
    <v>Powered by Refinitiv</v>
    <v>0</v>
    <v>PLN/EUR</v>
    <v>2</v>
    <v>3</v>
    <v>Finance</v>
    <v>4</v>
    <v>0.2263</v>
    <v>0.2135</v>
    <v>-2.0000000000000001E-4</v>
    <v>-9.2509999999999999E-4</v>
    <v>EUR</v>
    <v>PLN</v>
    <v>0.2167</v>
    <v>Currency Pair</v>
    <v>44461.415497685186</v>
    <v>0.21590000000000001</v>
    <v>Polish Zloty/Euro FX Cross Rate</v>
    <v>0.2162</v>
    <v>0.2162</v>
    <v>0.216</v>
    <v>PLNEUR</v>
    <v>PLN/EUR</v>
  </rv>
  <rv s="1">
    <v>16</v>
  </rv>
  <rv s="0">
    <v>en-US</v>
    <v>avsaec</v>
    <v>268435456</v>
    <v>1</v>
    <v>Powered by Refinitiv</v>
    <v>0</v>
    <v>RSD/EUR</v>
    <v>2</v>
    <v>3</v>
    <v>Finance</v>
    <v>4</v>
    <v>8.5800000000000008E-3</v>
    <v>8.4399999999999996E-3</v>
    <v>0</v>
    <v>0</v>
    <v>EUR</v>
    <v>RSD</v>
    <v>8.5100000000000002E-3</v>
    <v>Currency Pair</v>
    <v>44461.415509259263</v>
    <v>8.5100000000000002E-3</v>
    <v>Serbian Dinar/Euro FX Cross Rate</v>
    <v>8.5000000000000006E-3</v>
    <v>8.5000000000000006E-3</v>
    <v>8.5000000000000006E-3</v>
    <v>RSDEUR</v>
    <v>RSD/EUR</v>
  </rv>
  <rv s="1">
    <v>18</v>
  </rv>
  <rv s="0">
    <v>en-US</v>
    <v>avqrc7</v>
    <v>268435456</v>
    <v>1</v>
    <v>Powered by Refinitiv</v>
    <v>0</v>
    <v>RUB/EUR</v>
    <v>2</v>
    <v>3</v>
    <v>Finance</v>
    <v>4</v>
    <v>1.175E-2</v>
    <v>1.059E-2</v>
    <v>8.7999999999999998E-5</v>
    <v>7.574E-3</v>
    <v>EUR</v>
    <v>RUB</v>
    <v>1.171E-2</v>
    <v>Currency Pair</v>
    <v>44461.415509259263</v>
    <v>1.167E-2</v>
    <v>Russian Rouble/Euro FX Cross Rate</v>
    <v>1.159E-2</v>
    <v>1.162E-2</v>
    <v>1.171E-2</v>
    <v>RUBEUR</v>
    <v>RUB/EUR</v>
  </rv>
  <rv s="1">
    <v>20</v>
  </rv>
  <rv s="0">
    <v>en-US</v>
    <v>avupar</v>
    <v>268435456</v>
    <v>1</v>
    <v>Powered by Refinitiv</v>
    <v>0</v>
    <v>SEK/EUR</v>
    <v>2</v>
    <v>3</v>
    <v>Finance</v>
    <v>4</v>
    <v>9.9900000000000003E-2</v>
    <v>9.35E-2</v>
    <v>1E-4</v>
    <v>1.0189999999999999E-3</v>
    <v>EUR</v>
    <v>SEK</v>
    <v>9.8400000000000001E-2</v>
    <v>Currency Pair</v>
    <v>44461.407175925924</v>
    <v>9.8100000000000007E-2</v>
    <v>Swedish Krona/Euro FX Cross Rate</v>
    <v>9.8199999999999996E-2</v>
    <v>9.8100000000000007E-2</v>
    <v>9.8199999999999996E-2</v>
    <v>SEKEUR</v>
    <v>SEK/EUR</v>
  </rv>
  <rv s="1">
    <v>22</v>
  </rv>
  <rv s="0">
    <v>en-US</v>
    <v>avwtkr</v>
    <v>268435456</v>
    <v>1</v>
    <v>Powered by Refinitiv</v>
    <v>0</v>
    <v>TRY/EUR</v>
    <v>2</v>
    <v>3</v>
    <v>Finance</v>
    <v>4</v>
    <v>0.1197</v>
    <v>9.3100000000000002E-2</v>
    <v>-4.0000000000000002E-4</v>
    <v>-4.0489999999999996E-3</v>
    <v>EUR</v>
    <v>TRY</v>
    <v>9.9099999999999994E-2</v>
    <v>Currency Pair</v>
    <v>44461.415497685186</v>
    <v>9.8500000000000004E-2</v>
    <v>Turkish Lira/Euro FX Cross Rate</v>
    <v>9.8799999999999999E-2</v>
    <v>9.8799999999999999E-2</v>
    <v>9.8400000000000001E-2</v>
    <v>TRYEUR</v>
    <v>TRY/EUR</v>
  </rv>
  <rv s="1">
    <v>24</v>
  </rv>
</rvData>
</file>

<file path=xl/richData/rdrichvaluestructure.xml><?xml version="1.0" encoding="utf-8"?>
<rvStructures xmlns="http://schemas.microsoft.com/office/spreadsheetml/2017/richdata" count="2">
  <s t="_linkedentitycore">
    <k n="%EntityCulture" t="s"/>
    <k n="%EntityId" t="s"/>
    <k n="%EntityServiceId"/>
    <k n="%IsRefreshable" t="b"/>
    <k n="%ProviderInfo" t="s"/>
    <k n="_Display" t="spb"/>
    <k n="_DisplayString" t="s"/>
    <k n="_Flags" t="spb"/>
    <k n="_Format" t="spb"/>
    <k n="_Icon" t="s"/>
    <k n="_SubLabel" t="spb"/>
    <k n="52 week high"/>
    <k n="52 week low"/>
    <k n="Change"/>
    <k n="Change (%)"/>
    <k n="Currency" t="s"/>
    <k n="From currency" t="s"/>
    <k n="High"/>
    <k n="Instrument type" t="s"/>
    <k n="Last trade time"/>
    <k n="Low"/>
    <k n="Name" t="s"/>
    <k n="Open"/>
    <k n="Previous close"/>
    <k n="Price"/>
    <k n="Ticker symbol" t="s"/>
    <k n="UniqueName" t="s"/>
  </s>
  <s t="_linkedentity">
    <k n="%cvi" t="r"/>
  </s>
</rvStructures>
</file>

<file path=xl/richData/rdsupportingpropertybag.xml><?xml version="1.0" encoding="utf-8"?>
<supportingPropertyBags xmlns="http://schemas.microsoft.com/office/spreadsheetml/2017/richdata2">
  <spbArrays count="1">
    <a count="27">
      <v t="s">%EntityServiceId</v>
      <v t="s">_Format</v>
      <v t="s">%IsRefreshable</v>
      <v t="s">%EntityCulture</v>
      <v t="s">%EntityId</v>
      <v t="s">_Icon</v>
      <v t="s">_Display</v>
      <v t="s">Name</v>
      <v t="s">Price</v>
      <v t="s">_SubLabel</v>
      <v t="s">Last trade time</v>
      <v t="s">Ticker symbol</v>
      <v t="s">Change</v>
      <v t="s">Change (%)</v>
      <v t="s">Currency</v>
      <v t="s">From currency</v>
      <v t="s">Previous close</v>
      <v t="s">Open</v>
      <v t="s">High</v>
      <v t="s">Low</v>
      <v t="s">52 week high</v>
      <v t="s">52 week low</v>
      <v t="s">Instrument type</v>
      <v t="s">_Flags</v>
      <v t="s">UniqueName</v>
      <v t="s">_DisplayString</v>
      <v t="s">%ProviderInfo</v>
    </a>
  </spbArrays>
  <spbData count="5">
    <spb s="0">
      <v>0</v>
      <v>Name</v>
    </spb>
    <spb s="1">
      <v>0</v>
      <v>0</v>
      <v>0</v>
    </spb>
    <spb s="2">
      <v>1</v>
      <v>1</v>
    </spb>
    <spb s="3">
      <v>1</v>
      <v>1</v>
      <v>2</v>
      <v>1</v>
      <v>1</v>
      <v>1</v>
      <v>3</v>
      <v>1</v>
      <v>1</v>
      <v>1</v>
      <v>4</v>
      <v>5</v>
      <v>6</v>
    </spb>
    <spb s="4">
      <v>GMT</v>
    </spb>
  </spbData>
</supportingPropertyBags>
</file>

<file path=xl/richData/rdsupportingpropertybagstructure.xml><?xml version="1.0" encoding="utf-8"?>
<spbStructures xmlns="http://schemas.microsoft.com/office/spreadsheetml/2017/richdata2" count="5">
  <s>
    <k n="^Order" t="spba"/>
    <k n="TitleProperty" t="s"/>
  </s>
  <s>
    <k n="ShowInCardView" t="b"/>
    <k n="ShowInDotNotation" t="b"/>
    <k n="ShowInAutoComplete" t="b"/>
  </s>
  <s>
    <k n="UniqueName" t="spb"/>
    <k n="%ProviderInfo" t="spb"/>
  </s>
  <s>
    <k n="Low" t="i"/>
    <k n="High" t="i"/>
    <k n="Name" t="i"/>
    <k n="Open" t="i"/>
    <k n="Price" t="i"/>
    <k n="Change" t="i"/>
    <k n="Change (%)" t="i"/>
    <k n="52 week low" t="i"/>
    <k n="52 week high" t="i"/>
    <k n="Previous close" t="i"/>
    <k n="Last trade time" t="i"/>
    <k n="`_DisplayString" t="i"/>
    <k n="`%EntityServiceId" t="i"/>
  </s>
  <s>
    <k n="Last trade time" t="s"/>
  </s>
</spbStructures>
</file>

<file path=xl/richData/richStyles.xml><?xml version="1.0" encoding="utf-8"?>
<richStyleSheet xmlns="http://schemas.microsoft.com/office/spreadsheetml/2017/richdata2" xmlns:mc="http://schemas.openxmlformats.org/markup-compatibility/2006" xmlns:x="http://schemas.openxmlformats.org/spreadsheetml/2006/main" mc:Ignorable="x">
  <dxfs count="4">
    <x:dxf>
      <x:numFmt numFmtId="164" formatCode="_([$€-2]\ * #,##0.00_);_([$€-2]\ * \(#,##0.00\);_([$€-2]\ * &quot;-&quot;??_);_(@_)"/>
    </x:dxf>
    <x:dxf>
      <x:numFmt numFmtId="14" formatCode="0.00%"/>
    </x:dxf>
    <x:dxf>
      <x:numFmt numFmtId="27" formatCode="dd/mm/yyyy\ hh:mm"/>
    </x:dxf>
    <x:dxf>
      <x:numFmt numFmtId="2" formatCode="0.00"/>
    </x:dxf>
  </dxfs>
  <richProperties>
    <rPr n="IsTitleField" t="b"/>
    <rPr n="ShouldShowInCell" t="b"/>
  </richProperties>
  <richStyles>
    <rSty dxfid="0"/>
    <rSty>
      <rpv i="0">1</rpv>
    </rSty>
    <rSty dxfid="1"/>
    <rSty dxfid="2"/>
    <rSty>
      <rpv i="1">1</rpv>
    </rSty>
    <rSty dxfid="3"/>
  </richStyles>
</rich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963F4-37E4-42A2-BF90-523FB78718A1}">
  <dimension ref="A2:K42"/>
  <sheetViews>
    <sheetView tabSelected="1" workbookViewId="0">
      <selection activeCell="L30" sqref="L30"/>
    </sheetView>
  </sheetViews>
  <sheetFormatPr baseColWidth="10" defaultRowHeight="15" x14ac:dyDescent="0.25"/>
  <cols>
    <col min="1" max="1" width="20.85546875" customWidth="1"/>
    <col min="5" max="5" width="19.7109375" customWidth="1"/>
    <col min="6" max="10" width="0" hidden="1" customWidth="1"/>
    <col min="11" max="11" width="20.140625" customWidth="1"/>
  </cols>
  <sheetData>
    <row r="2" spans="1:4" ht="21" x14ac:dyDescent="0.35">
      <c r="A2" s="24" t="s">
        <v>10</v>
      </c>
    </row>
    <row r="3" spans="1:4" x14ac:dyDescent="0.25">
      <c r="A3" s="30" t="s">
        <v>31</v>
      </c>
      <c r="B3" s="30"/>
      <c r="C3" s="30" t="s">
        <v>9</v>
      </c>
      <c r="D3" s="31">
        <v>10</v>
      </c>
    </row>
    <row r="4" spans="1:4" x14ac:dyDescent="0.25">
      <c r="A4" s="30" t="s">
        <v>32</v>
      </c>
      <c r="B4" s="30"/>
      <c r="C4" s="30" t="s">
        <v>9</v>
      </c>
      <c r="D4" s="31">
        <v>10</v>
      </c>
    </row>
    <row r="5" spans="1:4" x14ac:dyDescent="0.25">
      <c r="A5" s="23"/>
      <c r="C5" s="23"/>
      <c r="D5" s="25"/>
    </row>
    <row r="6" spans="1:4" x14ac:dyDescent="0.25">
      <c r="A6" s="23"/>
      <c r="C6" s="23"/>
      <c r="D6" s="25"/>
    </row>
    <row r="7" spans="1:4" ht="15.75" thickBot="1" x14ac:dyDescent="0.3"/>
    <row r="8" spans="1:4" ht="15.75" thickBot="1" x14ac:dyDescent="0.3">
      <c r="A8" s="40" t="s">
        <v>30</v>
      </c>
      <c r="B8" s="41"/>
    </row>
    <row r="9" spans="1:4" x14ac:dyDescent="0.25">
      <c r="A9" s="32" t="s">
        <v>33</v>
      </c>
      <c r="B9" s="33">
        <f>IF(H21&gt;D3,H21,D3)</f>
        <v>10</v>
      </c>
    </row>
    <row r="10" spans="1:4" x14ac:dyDescent="0.25">
      <c r="A10" s="34" t="s">
        <v>34</v>
      </c>
      <c r="B10" s="35">
        <f>IF(K21="JA",D4,0)</f>
        <v>10</v>
      </c>
    </row>
    <row r="11" spans="1:4" ht="15.75" thickBot="1" x14ac:dyDescent="0.3">
      <c r="A11" s="42" t="s">
        <v>38</v>
      </c>
      <c r="B11" s="43">
        <f>B9+B10</f>
        <v>20</v>
      </c>
    </row>
    <row r="12" spans="1:4" ht="15.75" thickBot="1" x14ac:dyDescent="0.3">
      <c r="A12" s="30"/>
      <c r="B12" s="30"/>
    </row>
    <row r="13" spans="1:4" ht="15.75" thickBot="1" x14ac:dyDescent="0.3">
      <c r="A13" s="44" t="s">
        <v>35</v>
      </c>
      <c r="B13" s="45"/>
    </row>
    <row r="14" spans="1:4" ht="15.75" thickBot="1" x14ac:dyDescent="0.3">
      <c r="A14" s="36" t="s">
        <v>36</v>
      </c>
      <c r="B14" s="37">
        <f>J21</f>
        <v>3.4667324999999996</v>
      </c>
    </row>
    <row r="15" spans="1:4" ht="15.75" thickBot="1" x14ac:dyDescent="0.3">
      <c r="A15" s="30"/>
      <c r="B15" s="30"/>
    </row>
    <row r="16" spans="1:4" ht="15.75" thickBot="1" x14ac:dyDescent="0.3">
      <c r="A16" s="38" t="s">
        <v>37</v>
      </c>
      <c r="B16" s="39">
        <f>B11-B14</f>
        <v>16.533267500000001</v>
      </c>
    </row>
    <row r="17" spans="1:11" x14ac:dyDescent="0.25">
      <c r="A17" s="28"/>
      <c r="B17" s="29"/>
    </row>
    <row r="20" spans="1:11" ht="33.75" x14ac:dyDescent="0.25">
      <c r="A20" s="1" t="s">
        <v>0</v>
      </c>
      <c r="B20" s="1" t="s">
        <v>1</v>
      </c>
      <c r="C20" s="1" t="s">
        <v>2</v>
      </c>
      <c r="D20" s="2" t="s">
        <v>3</v>
      </c>
      <c r="E20" s="1" t="s">
        <v>4</v>
      </c>
      <c r="F20" s="16" t="s">
        <v>5</v>
      </c>
      <c r="G20" s="16" t="s">
        <v>6</v>
      </c>
      <c r="H20" s="21" t="s">
        <v>7</v>
      </c>
      <c r="I20" s="16" t="s">
        <v>6</v>
      </c>
      <c r="J20" s="20" t="s">
        <v>8</v>
      </c>
      <c r="K20" s="14" t="s">
        <v>39</v>
      </c>
    </row>
    <row r="21" spans="1:11" x14ac:dyDescent="0.25">
      <c r="A21" s="46">
        <v>2000</v>
      </c>
      <c r="B21" s="46">
        <v>1</v>
      </c>
      <c r="C21" s="46">
        <f t="shared" ref="C21" si="0">(A21+B21)*0.1</f>
        <v>200.10000000000002</v>
      </c>
      <c r="D21" s="3" t="s">
        <v>9</v>
      </c>
      <c r="E21" s="15">
        <f t="shared" ref="E21" si="1">A21+B21+C21</f>
        <v>2201.1</v>
      </c>
      <c r="F21" s="17">
        <f t="shared" ref="F21" si="2">E21</f>
        <v>2201.1</v>
      </c>
      <c r="G21" s="18">
        <v>2.25</v>
      </c>
      <c r="H21" s="22">
        <f t="shared" ref="H21" si="3">F21/1000*G21</f>
        <v>4.9524749999999997</v>
      </c>
      <c r="I21" s="19">
        <v>1.575</v>
      </c>
      <c r="J21" s="26">
        <f>F21/1000*I21</f>
        <v>3.4667324999999996</v>
      </c>
      <c r="K21" s="47" t="s">
        <v>40</v>
      </c>
    </row>
    <row r="25" spans="1:11" x14ac:dyDescent="0.25">
      <c r="A25" s="27" t="s">
        <v>28</v>
      </c>
    </row>
    <row r="26" spans="1:11" x14ac:dyDescent="0.25">
      <c r="A26" s="13" t="s">
        <v>29</v>
      </c>
    </row>
    <row r="27" spans="1:11" ht="15.75" thickBot="1" x14ac:dyDescent="0.3"/>
    <row r="28" spans="1:11" x14ac:dyDescent="0.25">
      <c r="A28" s="4"/>
      <c r="D28" s="50" t="s">
        <v>11</v>
      </c>
      <c r="E28" s="5" t="s">
        <v>12</v>
      </c>
    </row>
    <row r="29" spans="1:11" ht="23.25" x14ac:dyDescent="0.25">
      <c r="A29" s="6" t="s">
        <v>13</v>
      </c>
      <c r="D29" s="51" t="s">
        <v>14</v>
      </c>
      <c r="E29" s="7" t="s">
        <v>9</v>
      </c>
    </row>
    <row r="30" spans="1:11" x14ac:dyDescent="0.25">
      <c r="A30" s="6" t="s">
        <v>15</v>
      </c>
      <c r="B30" s="8" t="e" vm="1">
        <v>#VALUE!</v>
      </c>
      <c r="C30" s="9">
        <f t="shared" ref="C30:C42" si="4">_FV(B30,"Price")</f>
        <v>0.85209999999999997</v>
      </c>
      <c r="D30" s="48">
        <v>10000</v>
      </c>
      <c r="E30" s="10">
        <f t="shared" ref="E30:E42" si="5">D30*C30</f>
        <v>8521</v>
      </c>
    </row>
    <row r="31" spans="1:11" x14ac:dyDescent="0.25">
      <c r="A31" s="6" t="s">
        <v>16</v>
      </c>
      <c r="B31" s="8" t="e" vm="2">
        <v>#VALUE!</v>
      </c>
      <c r="C31" s="11">
        <f t="shared" si="4"/>
        <v>7.783E-3</v>
      </c>
      <c r="D31" s="48">
        <v>10000</v>
      </c>
      <c r="E31" s="10">
        <f t="shared" si="5"/>
        <v>77.83</v>
      </c>
    </row>
    <row r="32" spans="1:11" x14ac:dyDescent="0.25">
      <c r="A32" s="6" t="s">
        <v>17</v>
      </c>
      <c r="B32" s="8" t="e" vm="3">
        <v>#VALUE!</v>
      </c>
      <c r="C32" s="11">
        <f t="shared" si="4"/>
        <v>3.9370000000000002E-2</v>
      </c>
      <c r="D32" s="48">
        <v>10000</v>
      </c>
      <c r="E32" s="10">
        <f t="shared" si="5"/>
        <v>393.70000000000005</v>
      </c>
    </row>
    <row r="33" spans="1:5" x14ac:dyDescent="0.25">
      <c r="A33" s="6" t="s">
        <v>18</v>
      </c>
      <c r="B33" s="8" t="e" vm="4">
        <v>#VALUE!</v>
      </c>
      <c r="C33" s="11">
        <f t="shared" si="4"/>
        <v>1.1621999999999999</v>
      </c>
      <c r="D33" s="48">
        <v>10000</v>
      </c>
      <c r="E33" s="10">
        <f t="shared" si="5"/>
        <v>11621.999999999998</v>
      </c>
    </row>
    <row r="34" spans="1:5" x14ac:dyDescent="0.25">
      <c r="A34" s="6" t="s">
        <v>19</v>
      </c>
      <c r="B34" s="8" t="e" vm="5">
        <v>#VALUE!</v>
      </c>
      <c r="C34" s="11">
        <f t="shared" si="4"/>
        <v>0.1095</v>
      </c>
      <c r="D34" s="48">
        <v>10000</v>
      </c>
      <c r="E34" s="10">
        <f t="shared" si="5"/>
        <v>1095</v>
      </c>
    </row>
    <row r="35" spans="1:5" x14ac:dyDescent="0.25">
      <c r="A35" s="6" t="s">
        <v>20</v>
      </c>
      <c r="B35" s="8" t="e" vm="6">
        <v>#VALUE!</v>
      </c>
      <c r="C35" s="11">
        <f t="shared" si="4"/>
        <v>0.13339999999999999</v>
      </c>
      <c r="D35" s="48">
        <v>10000</v>
      </c>
      <c r="E35" s="10">
        <f t="shared" si="5"/>
        <v>1334</v>
      </c>
    </row>
    <row r="36" spans="1:5" x14ac:dyDescent="0.25">
      <c r="A36" s="6" t="s">
        <v>21</v>
      </c>
      <c r="B36" s="8" t="e" vm="7">
        <v>#VALUE!</v>
      </c>
      <c r="C36" s="11">
        <f t="shared" si="4"/>
        <v>2.8180000000000002E-3</v>
      </c>
      <c r="D36" s="48">
        <v>10000</v>
      </c>
      <c r="E36" s="10">
        <f t="shared" si="5"/>
        <v>28.180000000000003</v>
      </c>
    </row>
    <row r="37" spans="1:5" x14ac:dyDescent="0.25">
      <c r="A37" s="6" t="s">
        <v>22</v>
      </c>
      <c r="B37" s="8" t="e" vm="8">
        <v>#VALUE!</v>
      </c>
      <c r="C37" s="11">
        <f t="shared" si="4"/>
        <v>9.8500000000000004E-2</v>
      </c>
      <c r="D37" s="48">
        <v>10000</v>
      </c>
      <c r="E37" s="10">
        <f t="shared" si="5"/>
        <v>985</v>
      </c>
    </row>
    <row r="38" spans="1:5" x14ac:dyDescent="0.25">
      <c r="A38" s="6" t="s">
        <v>23</v>
      </c>
      <c r="B38" s="8" t="e" vm="9">
        <v>#VALUE!</v>
      </c>
      <c r="C38" s="11">
        <f t="shared" si="4"/>
        <v>0.216</v>
      </c>
      <c r="D38" s="48">
        <v>10000</v>
      </c>
      <c r="E38" s="10">
        <f t="shared" si="5"/>
        <v>2160</v>
      </c>
    </row>
    <row r="39" spans="1:5" x14ac:dyDescent="0.25">
      <c r="A39" s="6" t="s">
        <v>24</v>
      </c>
      <c r="B39" s="8" t="e" vm="10">
        <v>#VALUE!</v>
      </c>
      <c r="C39" s="11">
        <f t="shared" si="4"/>
        <v>8.5000000000000006E-3</v>
      </c>
      <c r="D39" s="48">
        <v>10000</v>
      </c>
      <c r="E39" s="10">
        <f t="shared" si="5"/>
        <v>85</v>
      </c>
    </row>
    <row r="40" spans="1:5" x14ac:dyDescent="0.25">
      <c r="A40" s="6" t="s">
        <v>25</v>
      </c>
      <c r="B40" s="8" t="e" vm="11">
        <v>#VALUE!</v>
      </c>
      <c r="C40" s="11">
        <f t="shared" si="4"/>
        <v>1.171E-2</v>
      </c>
      <c r="D40" s="48">
        <v>10000</v>
      </c>
      <c r="E40" s="10">
        <f t="shared" si="5"/>
        <v>117.1</v>
      </c>
    </row>
    <row r="41" spans="1:5" x14ac:dyDescent="0.25">
      <c r="A41" s="6" t="s">
        <v>26</v>
      </c>
      <c r="B41" s="8" t="e" vm="12">
        <v>#VALUE!</v>
      </c>
      <c r="C41" s="11">
        <f t="shared" si="4"/>
        <v>9.8199999999999996E-2</v>
      </c>
      <c r="D41" s="48">
        <v>10000</v>
      </c>
      <c r="E41" s="10">
        <f t="shared" si="5"/>
        <v>982</v>
      </c>
    </row>
    <row r="42" spans="1:5" ht="15.75" thickBot="1" x14ac:dyDescent="0.3">
      <c r="A42" s="6" t="s">
        <v>27</v>
      </c>
      <c r="B42" s="8" t="e" vm="13">
        <v>#VALUE!</v>
      </c>
      <c r="C42" s="11">
        <f t="shared" si="4"/>
        <v>9.8400000000000001E-2</v>
      </c>
      <c r="D42" s="49">
        <v>10000</v>
      </c>
      <c r="E42" s="12">
        <f t="shared" si="5"/>
        <v>984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STADLER (p.stadler@berger-logistik.com)</dc:creator>
  <cp:lastModifiedBy>Patrik STADLER (p.stadler@berger-logistik.com)</cp:lastModifiedBy>
  <dcterms:created xsi:type="dcterms:W3CDTF">2021-09-22T09:48:15Z</dcterms:created>
  <dcterms:modified xsi:type="dcterms:W3CDTF">2021-09-22T14:39:39Z</dcterms:modified>
</cp:coreProperties>
</file>